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منجي غانم\Downloads\"/>
    </mc:Choice>
  </mc:AlternateContent>
  <xr:revisionPtr revIDLastSave="0" documentId="10_ncr:8100000_{08F19D26-0725-4C30-B874-EB18AD4AE1A5}" xr6:coauthVersionLast="34" xr6:coauthVersionMax="34" xr10:uidLastSave="{00000000-0000-0000-0000-000000000000}"/>
  <bookViews>
    <workbookView xWindow="0" yWindow="0" windowWidth="20490" windowHeight="7545" xr2:uid="{00000000-000D-0000-FFFF-FFFF00000000}"/>
  </bookViews>
  <sheets>
    <sheet name="جاهز" sheetId="4" r:id="rId1"/>
  </sheets>
  <calcPr calcId="162913"/>
</workbook>
</file>

<file path=xl/calcChain.xml><?xml version="1.0" encoding="utf-8"?>
<calcChain xmlns="http://schemas.openxmlformats.org/spreadsheetml/2006/main">
  <c r="I9" i="4" l="1"/>
  <c r="I8" i="4"/>
  <c r="I7" i="4"/>
  <c r="I6" i="4"/>
  <c r="I5" i="4"/>
  <c r="H2" i="4"/>
  <c r="G2" i="4"/>
  <c r="F2" i="4"/>
  <c r="E2" i="4"/>
  <c r="D2" i="4"/>
  <c r="C2" i="4"/>
  <c r="B2" i="4"/>
  <c r="J8" i="4" s="1"/>
  <c r="I2" i="4" l="1"/>
  <c r="G3" i="4" s="1"/>
  <c r="J9" i="4"/>
  <c r="J5" i="4"/>
  <c r="J7" i="4"/>
  <c r="J6" i="4"/>
  <c r="K8" i="4" l="1"/>
  <c r="K9" i="4"/>
  <c r="K7" i="4"/>
  <c r="C3" i="4"/>
  <c r="L5" i="4" s="1"/>
  <c r="H3" i="4"/>
  <c r="Q9" i="4" s="1"/>
  <c r="P7" i="4"/>
  <c r="P6" i="4"/>
  <c r="P9" i="4"/>
  <c r="P8" i="4"/>
  <c r="J2" i="4"/>
  <c r="E3" i="4"/>
  <c r="N8" i="4" s="1"/>
  <c r="K6" i="4"/>
  <c r="F3" i="4"/>
  <c r="O6" i="4" s="1"/>
  <c r="D3" i="4"/>
  <c r="K5" i="4"/>
  <c r="N7" i="4"/>
  <c r="N9" i="4"/>
  <c r="N6" i="4"/>
  <c r="N5" i="4"/>
  <c r="L6" i="4"/>
  <c r="L7" i="4"/>
  <c r="O7" i="4"/>
  <c r="M5" i="4"/>
  <c r="M8" i="4"/>
  <c r="M7" i="4"/>
  <c r="M6" i="4"/>
  <c r="M9" i="4"/>
  <c r="Q8" i="4"/>
  <c r="Q6" i="4"/>
  <c r="P5" i="4"/>
  <c r="L8" i="4" l="1"/>
  <c r="L3" i="4" s="1"/>
  <c r="L9" i="4"/>
  <c r="Q7" i="4"/>
  <c r="K2" i="4"/>
  <c r="Q5" i="4"/>
  <c r="Q3" i="4" s="1"/>
  <c r="N3" i="4"/>
  <c r="O5" i="4"/>
  <c r="O9" i="4"/>
  <c r="O8" i="4"/>
  <c r="P3" i="4"/>
  <c r="M3" i="4"/>
  <c r="O3" i="4" l="1"/>
</calcChain>
</file>

<file path=xl/sharedStrings.xml><?xml version="1.0" encoding="utf-8"?>
<sst xmlns="http://schemas.openxmlformats.org/spreadsheetml/2006/main" count="28" uniqueCount="25">
  <si>
    <t>المحتوى</t>
  </si>
  <si>
    <t>عدد الحصص</t>
  </si>
  <si>
    <t>موضوع 1</t>
  </si>
  <si>
    <t>موضوع 2</t>
  </si>
  <si>
    <t>موضوع 3</t>
  </si>
  <si>
    <t>الوزن النسبي للموضوع</t>
  </si>
  <si>
    <t>الوزن النسبي للأهداف</t>
  </si>
  <si>
    <t>تذكر</t>
  </si>
  <si>
    <t>فهم</t>
  </si>
  <si>
    <t>تطبيق</t>
  </si>
  <si>
    <t>تحليل</t>
  </si>
  <si>
    <t>تركيب</t>
  </si>
  <si>
    <t>تقويم</t>
  </si>
  <si>
    <t>المجموع</t>
  </si>
  <si>
    <t>موضوع 4</t>
  </si>
  <si>
    <t>عدد أسئلة الامتحان</t>
  </si>
  <si>
    <t>اسئلة تذكر</t>
  </si>
  <si>
    <t>اسئلة فهم</t>
  </si>
  <si>
    <t>اسئلة تطبيق</t>
  </si>
  <si>
    <t>اسئلة تركيب</t>
  </si>
  <si>
    <t>اسئلة تحليل</t>
  </si>
  <si>
    <t>اسئلة تقويم</t>
  </si>
  <si>
    <t>مجاميع مستويات الاهداف ووزنها النسبي</t>
  </si>
  <si>
    <t>موضوع 5</t>
  </si>
  <si>
    <t>أهداف الموضوع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</si>
</sst>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theme="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9" tint="0.79998168889431442"/>
        <bgColor theme="4"/>
      </patternFill>
    </fill>
    <fill>
      <patternFill patternType="solid">
        <fgColor theme="7" tint="-0.499984740745262"/>
        <bgColor theme="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9" fontId="3" fillId="0" borderId="0" xfId="1" applyFont="1" applyAlignment="1">
      <alignment horizontal="center" vertical="center"/>
    </xf>
    <xf numFmtId="9" fontId="3" fillId="0" borderId="0" xfId="1" applyFont="1" applyBorder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  <xf numFmtId="9" fontId="3" fillId="0" borderId="0" xfId="1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Border="1" applyAlignment="1">
      <alignment horizontal="center" vertical="center"/>
    </xf>
    <xf numFmtId="1" fontId="5" fillId="9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9" fontId="4" fillId="11" borderId="1" xfId="1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 vertical="center" wrapText="1"/>
    </xf>
    <xf numFmtId="0" fontId="6" fillId="14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4" borderId="0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" fillId="10" borderId="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9">
    <dxf>
      <font>
        <b/>
        <strike val="0"/>
        <outline val="0"/>
        <shadow val="0"/>
        <u val="none"/>
        <vertAlign val="baseline"/>
        <sz val="12"/>
        <color theme="9" tint="-0.499984740745262"/>
        <name val="Calibri"/>
        <scheme val="minor"/>
      </font>
      <numFmt numFmtId="1" formatCode="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9" tint="-0.499984740745262"/>
        <name val="Calibri"/>
        <scheme val="minor"/>
      </font>
      <numFmt numFmtId="1" formatCode="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9" tint="-0.499984740745262"/>
        <name val="Calibri"/>
        <scheme val="minor"/>
      </font>
      <numFmt numFmtId="1" formatCode="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9" tint="-0.499984740745262"/>
        <name val="Calibri"/>
        <scheme val="minor"/>
      </font>
      <numFmt numFmtId="1" formatCode="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9" tint="-0.499984740745262"/>
        <name val="Calibri"/>
        <scheme val="minor"/>
      </font>
      <numFmt numFmtId="1" formatCode="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9" tint="-0.499984740745262"/>
        <name val="Calibri"/>
        <scheme val="minor"/>
      </font>
      <numFmt numFmtId="1" formatCode="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4:Q9" totalsRowShown="0" headerRowDxfId="18" dataDxfId="17">
  <tableColumns count="17">
    <tableColumn id="1" xr3:uid="{00000000-0010-0000-0000-000001000000}" name="المحتوى" dataDxfId="16"/>
    <tableColumn id="2" xr3:uid="{00000000-0010-0000-0000-000002000000}" name="عدد الحصص" dataDxfId="15"/>
    <tableColumn id="6" xr3:uid="{00000000-0010-0000-0000-000006000000}" name="تذكر" dataDxfId="14"/>
    <tableColumn id="7" xr3:uid="{00000000-0010-0000-0000-000007000000}" name="فهم" dataDxfId="13"/>
    <tableColumn id="8" xr3:uid="{00000000-0010-0000-0000-000008000000}" name="تطبيق" dataDxfId="12"/>
    <tableColumn id="9" xr3:uid="{00000000-0010-0000-0000-000009000000}" name="تركيب" dataDxfId="11"/>
    <tableColumn id="10" xr3:uid="{00000000-0010-0000-0000-00000A000000}" name="تحليل" dataDxfId="10"/>
    <tableColumn id="11" xr3:uid="{00000000-0010-0000-0000-00000B000000}" name="تقويم" dataDxfId="9"/>
    <tableColumn id="4" xr3:uid="{00000000-0010-0000-0000-000004000000}" name="أهداف الموضوع" dataDxfId="8">
      <calculatedColumnFormula>SUM(Table13[[#This Row],[تذكر]:[تقويم]])</calculatedColumnFormula>
    </tableColumn>
    <tableColumn id="3" xr3:uid="{00000000-0010-0000-0000-000003000000}" name="الوزن النسبي للموضوع" dataDxfId="7" dataCellStyle="Percent">
      <calculatedColumnFormula>Table13[[#This Row],[عدد الحصص]]/$B$2</calculatedColumnFormula>
    </tableColumn>
    <tableColumn id="5" xr3:uid="{00000000-0010-0000-0000-000005000000}" name="الوزن النسبي للأهداف" dataDxfId="6" dataCellStyle="Percent">
      <calculatedColumnFormula>Table13[[#This Row],[أهداف الموضوع]]/$I$2</calculatedColumnFormula>
    </tableColumn>
    <tableColumn id="12" xr3:uid="{00000000-0010-0000-0000-00000C000000}" name="اسئلة تذكر" dataDxfId="5">
      <calculatedColumnFormula>$C$3*Table13[[#This Row],[الوزن النسبي للموضوع]]*$L$2</calculatedColumnFormula>
    </tableColumn>
    <tableColumn id="13" xr3:uid="{00000000-0010-0000-0000-00000D000000}" name="اسئلة فهم" dataDxfId="4">
      <calculatedColumnFormula>$D$3*Table13[[#This Row],[الوزن النسبي للموضوع]]*$L$2</calculatedColumnFormula>
    </tableColumn>
    <tableColumn id="14" xr3:uid="{00000000-0010-0000-0000-00000E000000}" name="اسئلة تطبيق" dataDxfId="3">
      <calculatedColumnFormula>$E$3*Table13[[#This Row],[الوزن النسبي للموضوع]]*$L$2</calculatedColumnFormula>
    </tableColumn>
    <tableColumn id="16" xr3:uid="{00000000-0010-0000-0000-000010000000}" name="اسئلة تركيب" dataDxfId="2">
      <calculatedColumnFormula>$F$3*Table13[[#This Row],[الوزن النسبي للموضوع]]*$L$2</calculatedColumnFormula>
    </tableColumn>
    <tableColumn id="17" xr3:uid="{00000000-0010-0000-0000-000011000000}" name="اسئلة تحليل" dataDxfId="1">
      <calculatedColumnFormula>$G$3*Table13[[#This Row],[الوزن النسبي للموضوع]]*$L$2</calculatedColumnFormula>
    </tableColumn>
    <tableColumn id="18" xr3:uid="{00000000-0010-0000-0000-000012000000}" name="اسئلة تقويم" dataDxfId="0">
      <calculatedColumnFormula>$H$3*Table13[[#This Row],[الوزن النسبي للموضوع]]*$L$2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rightToLeft="1" tabSelected="1" zoomScale="130" zoomScaleNormal="130" workbookViewId="0">
      <selection activeCell="D5" sqref="D5"/>
    </sheetView>
  </sheetViews>
  <sheetFormatPr defaultRowHeight="15" x14ac:dyDescent="0.25"/>
  <cols>
    <col min="1" max="1" width="11.7109375" customWidth="1"/>
    <col min="2" max="2" width="8" bestFit="1" customWidth="1"/>
    <col min="3" max="8" width="6.5703125" customWidth="1"/>
    <col min="9" max="11" width="11.7109375" bestFit="1" customWidth="1"/>
    <col min="12" max="17" width="7" customWidth="1"/>
  </cols>
  <sheetData>
    <row r="1" spans="1:17" ht="18" customHeight="1" x14ac:dyDescent="0.25">
      <c r="A1" s="23"/>
      <c r="B1" s="9" t="s">
        <v>13</v>
      </c>
      <c r="C1" s="26" t="s">
        <v>22</v>
      </c>
      <c r="D1" s="27"/>
      <c r="E1" s="27"/>
      <c r="F1" s="27"/>
      <c r="G1" s="27"/>
      <c r="H1" s="28"/>
      <c r="I1" s="9" t="s">
        <v>13</v>
      </c>
      <c r="J1" s="9" t="s">
        <v>13</v>
      </c>
      <c r="K1" s="10" t="s">
        <v>13</v>
      </c>
      <c r="L1" s="29" t="s">
        <v>15</v>
      </c>
      <c r="M1" s="29"/>
      <c r="N1" s="29"/>
      <c r="O1" s="29"/>
      <c r="P1" s="29"/>
      <c r="Q1" s="29"/>
    </row>
    <row r="2" spans="1:17" ht="15.75" x14ac:dyDescent="0.25">
      <c r="A2" s="24"/>
      <c r="B2" s="30">
        <f>SUM(Table13[عدد الحصص])</f>
        <v>23</v>
      </c>
      <c r="C2" s="17">
        <f>SUM(Table13[تذكر])</f>
        <v>13</v>
      </c>
      <c r="D2" s="17">
        <f>SUM(Table13[فهم])</f>
        <v>7</v>
      </c>
      <c r="E2" s="17">
        <f>SUM(Table13[تطبيق])</f>
        <v>7</v>
      </c>
      <c r="F2" s="17">
        <f>SUM(Table13[تركيب])</f>
        <v>4</v>
      </c>
      <c r="G2" s="17">
        <f>SUM(Table13[تحليل])</f>
        <v>6</v>
      </c>
      <c r="H2" s="17">
        <f>SUM(Table13[تقويم])</f>
        <v>3</v>
      </c>
      <c r="I2" s="30">
        <f>SUM(Table13[أهداف الموضوع])</f>
        <v>40</v>
      </c>
      <c r="J2" s="31">
        <f>SUM(Table13[الوزن النسبي للموضوع])</f>
        <v>1</v>
      </c>
      <c r="K2" s="31">
        <f>SUM(Table13[الوزن النسبي للأهداف])</f>
        <v>1</v>
      </c>
      <c r="L2" s="32">
        <v>60</v>
      </c>
      <c r="M2" s="32"/>
      <c r="N2" s="32"/>
      <c r="O2" s="32"/>
      <c r="P2" s="32"/>
      <c r="Q2" s="32"/>
    </row>
    <row r="3" spans="1:17" ht="15.75" x14ac:dyDescent="0.25">
      <c r="A3" s="25"/>
      <c r="B3" s="30"/>
      <c r="C3" s="18">
        <f>C2/$I$2</f>
        <v>0.32500000000000001</v>
      </c>
      <c r="D3" s="18">
        <f t="shared" ref="D3:H3" si="0">D2/$I$2</f>
        <v>0.17499999999999999</v>
      </c>
      <c r="E3" s="18">
        <f t="shared" si="0"/>
        <v>0.17499999999999999</v>
      </c>
      <c r="F3" s="18">
        <f t="shared" si="0"/>
        <v>0.1</v>
      </c>
      <c r="G3" s="18">
        <f t="shared" si="0"/>
        <v>0.15</v>
      </c>
      <c r="H3" s="18">
        <f t="shared" si="0"/>
        <v>7.4999999999999997E-2</v>
      </c>
      <c r="I3" s="30"/>
      <c r="J3" s="31"/>
      <c r="K3" s="31"/>
      <c r="L3" s="16">
        <f>SUM(Table13[اسئلة تذكر])</f>
        <v>19.5</v>
      </c>
      <c r="M3" s="16">
        <f>SUM(Table13[اسئلة فهم])</f>
        <v>10.5</v>
      </c>
      <c r="N3" s="16">
        <f>SUM(Table13[اسئلة تطبيق])</f>
        <v>10.5</v>
      </c>
      <c r="O3" s="16">
        <f>SUM(Table13[اسئلة تركيب])</f>
        <v>6.0000000000000009</v>
      </c>
      <c r="P3" s="16">
        <f>SUM(Table13[اسئلة تحليل])</f>
        <v>9</v>
      </c>
      <c r="Q3" s="16">
        <f>SUM(Table13[اسئلة تقويم])</f>
        <v>4.5</v>
      </c>
    </row>
    <row r="4" spans="1:17" ht="36.75" customHeight="1" x14ac:dyDescent="0.25">
      <c r="A4" s="11" t="s">
        <v>0</v>
      </c>
      <c r="B4" s="11" t="s">
        <v>1</v>
      </c>
      <c r="C4" s="19" t="s">
        <v>7</v>
      </c>
      <c r="D4" s="19" t="s">
        <v>8</v>
      </c>
      <c r="E4" s="19" t="s">
        <v>9</v>
      </c>
      <c r="F4" s="19" t="s">
        <v>11</v>
      </c>
      <c r="G4" s="19" t="s">
        <v>10</v>
      </c>
      <c r="H4" s="19" t="s">
        <v>12</v>
      </c>
      <c r="I4" s="11" t="s">
        <v>24</v>
      </c>
      <c r="J4" s="11" t="s">
        <v>5</v>
      </c>
      <c r="K4" s="11" t="s">
        <v>6</v>
      </c>
      <c r="L4" s="12" t="s">
        <v>16</v>
      </c>
      <c r="M4" s="12" t="s">
        <v>17</v>
      </c>
      <c r="N4" s="12" t="s">
        <v>18</v>
      </c>
      <c r="O4" s="12" t="s">
        <v>19</v>
      </c>
      <c r="P4" s="12" t="s">
        <v>20</v>
      </c>
      <c r="Q4" s="12" t="s">
        <v>21</v>
      </c>
    </row>
    <row r="5" spans="1:17" ht="15.75" x14ac:dyDescent="0.25">
      <c r="A5" s="1" t="s">
        <v>2</v>
      </c>
      <c r="B5" s="1">
        <v>7</v>
      </c>
      <c r="C5" s="20">
        <v>3</v>
      </c>
      <c r="D5" s="20">
        <v>2</v>
      </c>
      <c r="E5" s="20">
        <v>1</v>
      </c>
      <c r="F5" s="20">
        <v>1</v>
      </c>
      <c r="G5" s="20">
        <v>1</v>
      </c>
      <c r="H5" s="20">
        <v>0</v>
      </c>
      <c r="I5" s="3">
        <f>SUM(Table13[[#This Row],[تذكر]:[تقويم]])</f>
        <v>8</v>
      </c>
      <c r="J5" s="7">
        <f>Table13[[#This Row],[عدد الحصص]]/$B$2</f>
        <v>0.30434782608695654</v>
      </c>
      <c r="K5" s="5">
        <f>Table13[[#This Row],[أهداف الموضوع]]/$I$2</f>
        <v>0.2</v>
      </c>
      <c r="L5" s="13">
        <f>$C$3*Table13[[#This Row],[الوزن النسبي للموضوع]]*$L$2</f>
        <v>5.9347826086956532</v>
      </c>
      <c r="M5" s="13">
        <f>$D$3*Table13[[#This Row],[الوزن النسبي للموضوع]]*$L$2</f>
        <v>3.1956521739130435</v>
      </c>
      <c r="N5" s="13">
        <f>$E$3*Table13[[#This Row],[الوزن النسبي للموضوع]]*$L$2</f>
        <v>3.1956521739130435</v>
      </c>
      <c r="O5" s="13">
        <f>$F$3*Table13[[#This Row],[الوزن النسبي للموضوع]]*$L$2</f>
        <v>1.8260869565217395</v>
      </c>
      <c r="P5" s="13">
        <f>$G$3*Table13[[#This Row],[الوزن النسبي للموضوع]]*$L$2</f>
        <v>2.7391304347826089</v>
      </c>
      <c r="Q5" s="13">
        <f>$H$3*Table13[[#This Row],[الوزن النسبي للموضوع]]*$L$2</f>
        <v>1.3695652173913044</v>
      </c>
    </row>
    <row r="6" spans="1:17" ht="15.75" x14ac:dyDescent="0.25">
      <c r="A6" s="2" t="s">
        <v>3</v>
      </c>
      <c r="B6" s="2">
        <v>4</v>
      </c>
      <c r="C6" s="21">
        <v>2</v>
      </c>
      <c r="D6" s="21">
        <v>1</v>
      </c>
      <c r="E6" s="21">
        <v>1</v>
      </c>
      <c r="F6" s="21">
        <v>1</v>
      </c>
      <c r="G6" s="21">
        <v>1</v>
      </c>
      <c r="H6" s="21">
        <v>1</v>
      </c>
      <c r="I6" s="3">
        <f>SUM(Table13[[#This Row],[تذكر]:[تقويم]])</f>
        <v>7</v>
      </c>
      <c r="J6" s="8">
        <f>Table13[[#This Row],[عدد الحصص]]/$B$2</f>
        <v>0.17391304347826086</v>
      </c>
      <c r="K6" s="5">
        <f>Table13[[#This Row],[أهداف الموضوع]]/$I$2</f>
        <v>0.17499999999999999</v>
      </c>
      <c r="L6" s="14">
        <f>$C$3*Table13[[#This Row],[الوزن النسبي للموضوع]]*$L$2</f>
        <v>3.3913043478260869</v>
      </c>
      <c r="M6" s="14">
        <f>$D$3*Table13[[#This Row],[الوزن النسبي للموضوع]]*$L$2</f>
        <v>1.826086956521739</v>
      </c>
      <c r="N6" s="14">
        <f>$E$3*Table13[[#This Row],[الوزن النسبي للموضوع]]*$L$2</f>
        <v>1.826086956521739</v>
      </c>
      <c r="O6" s="14">
        <f>$F$3*Table13[[#This Row],[الوزن النسبي للموضوع]]*$L$2</f>
        <v>1.0434782608695652</v>
      </c>
      <c r="P6" s="14">
        <f>$G$3*Table13[[#This Row],[الوزن النسبي للموضوع]]*$L$2</f>
        <v>1.5652173913043477</v>
      </c>
      <c r="Q6" s="14">
        <f>$H$3*Table13[[#This Row],[الوزن النسبي للموضوع]]*$L$2</f>
        <v>0.78260869565217384</v>
      </c>
    </row>
    <row r="7" spans="1:17" ht="15.75" x14ac:dyDescent="0.25">
      <c r="A7" s="2" t="s">
        <v>4</v>
      </c>
      <c r="B7" s="2">
        <v>5</v>
      </c>
      <c r="C7" s="20">
        <v>3</v>
      </c>
      <c r="D7" s="20">
        <v>1</v>
      </c>
      <c r="E7" s="20">
        <v>2</v>
      </c>
      <c r="F7" s="20">
        <v>0</v>
      </c>
      <c r="G7" s="20">
        <v>1</v>
      </c>
      <c r="H7" s="20">
        <v>0</v>
      </c>
      <c r="I7" s="3">
        <f>SUM(Table13[[#This Row],[تذكر]:[تقويم]])</f>
        <v>7</v>
      </c>
      <c r="J7" s="8">
        <f>Table13[[#This Row],[عدد الحصص]]/$B$2</f>
        <v>0.21739130434782608</v>
      </c>
      <c r="K7" s="5">
        <f>Table13[[#This Row],[أهداف الموضوع]]/$I$2</f>
        <v>0.17499999999999999</v>
      </c>
      <c r="L7" s="13">
        <f>$C$3*Table13[[#This Row],[الوزن النسبي للموضوع]]*$L$2</f>
        <v>4.2391304347826084</v>
      </c>
      <c r="M7" s="13">
        <f>$D$3*Table13[[#This Row],[الوزن النسبي للموضوع]]*$L$2</f>
        <v>2.2826086956521738</v>
      </c>
      <c r="N7" s="13">
        <f>$E$3*Table13[[#This Row],[الوزن النسبي للموضوع]]*$L$2</f>
        <v>2.2826086956521738</v>
      </c>
      <c r="O7" s="13">
        <f>$F$3*Table13[[#This Row],[الوزن النسبي للموضوع]]*$L$2</f>
        <v>1.3043478260869565</v>
      </c>
      <c r="P7" s="13">
        <f>$G$3*Table13[[#This Row],[الوزن النسبي للموضوع]]*$L$2</f>
        <v>1.9565217391304348</v>
      </c>
      <c r="Q7" s="13">
        <f>$H$3*Table13[[#This Row],[الوزن النسبي للموضوع]]*$L$2</f>
        <v>0.97826086956521741</v>
      </c>
    </row>
    <row r="8" spans="1:17" ht="15.75" x14ac:dyDescent="0.25">
      <c r="A8" s="2" t="s">
        <v>14</v>
      </c>
      <c r="B8" s="2">
        <v>4</v>
      </c>
      <c r="C8" s="21">
        <v>1</v>
      </c>
      <c r="D8" s="21">
        <v>1</v>
      </c>
      <c r="E8" s="21">
        <v>1</v>
      </c>
      <c r="F8" s="21">
        <v>1</v>
      </c>
      <c r="G8" s="21">
        <v>2</v>
      </c>
      <c r="H8" s="21">
        <v>1</v>
      </c>
      <c r="I8" s="3">
        <f>SUM(Table13[[#This Row],[تذكر]:[تقويم]])</f>
        <v>7</v>
      </c>
      <c r="J8" s="6">
        <f>Table13[[#This Row],[عدد الحصص]]/$B$2</f>
        <v>0.17391304347826086</v>
      </c>
      <c r="K8" s="5">
        <f>Table13[[#This Row],[أهداف الموضوع]]/$I$2</f>
        <v>0.17499999999999999</v>
      </c>
      <c r="L8" s="14">
        <f>$C$3*Table13[[#This Row],[الوزن النسبي للموضوع]]*$L$2</f>
        <v>3.3913043478260869</v>
      </c>
      <c r="M8" s="14">
        <f>$D$3*Table13[[#This Row],[الوزن النسبي للموضوع]]*$L$2</f>
        <v>1.826086956521739</v>
      </c>
      <c r="N8" s="14">
        <f>$E$3*Table13[[#This Row],[الوزن النسبي للموضوع]]*$L$2</f>
        <v>1.826086956521739</v>
      </c>
      <c r="O8" s="14">
        <f>$F$3*Table13[[#This Row],[الوزن النسبي للموضوع]]*$L$2</f>
        <v>1.0434782608695652</v>
      </c>
      <c r="P8" s="14">
        <f>$G$3*Table13[[#This Row],[الوزن النسبي للموضوع]]*$L$2</f>
        <v>1.5652173913043477</v>
      </c>
      <c r="Q8" s="14">
        <f>$H$3*Table13[[#This Row],[الوزن النسبي للموضوع]]*$L$2</f>
        <v>0.78260869565217384</v>
      </c>
    </row>
    <row r="9" spans="1:17" ht="15.75" x14ac:dyDescent="0.25">
      <c r="A9" s="2" t="s">
        <v>23</v>
      </c>
      <c r="B9" s="2">
        <v>3</v>
      </c>
      <c r="C9" s="22">
        <v>4</v>
      </c>
      <c r="D9" s="22">
        <v>2</v>
      </c>
      <c r="E9" s="22">
        <v>2</v>
      </c>
      <c r="F9" s="22">
        <v>1</v>
      </c>
      <c r="G9" s="22">
        <v>1</v>
      </c>
      <c r="H9" s="22">
        <v>1</v>
      </c>
      <c r="I9" s="4">
        <f>SUM(Table13[[#This Row],[تذكر]:[تقويم]])</f>
        <v>11</v>
      </c>
      <c r="J9" s="8">
        <f>Table13[[#This Row],[عدد الحصص]]/$B$2</f>
        <v>0.13043478260869565</v>
      </c>
      <c r="K9" s="8">
        <f>Table13[[#This Row],[أهداف الموضوع]]/$I$2</f>
        <v>0.27500000000000002</v>
      </c>
      <c r="L9" s="15">
        <f>$C$3*Table13[[#This Row],[الوزن النسبي للموضوع]]*$L$2</f>
        <v>2.543478260869565</v>
      </c>
      <c r="M9" s="15">
        <f>$D$3*Table13[[#This Row],[الوزن النسبي للموضوع]]*$L$2</f>
        <v>1.3695652173913042</v>
      </c>
      <c r="N9" s="15">
        <f>$E$3*Table13[[#This Row],[الوزن النسبي للموضوع]]*$L$2</f>
        <v>1.3695652173913042</v>
      </c>
      <c r="O9" s="15">
        <f>$F$3*Table13[[#This Row],[الوزن النسبي للموضوع]]*$L$2</f>
        <v>0.78260869565217395</v>
      </c>
      <c r="P9" s="15">
        <f>$G$3*Table13[[#This Row],[الوزن النسبي للموضوع]]*$L$2</f>
        <v>1.1739130434782608</v>
      </c>
      <c r="Q9" s="15">
        <f>$H$3*Table13[[#This Row],[الوزن النسبي للموضوع]]*$L$2</f>
        <v>0.58695652173913038</v>
      </c>
    </row>
  </sheetData>
  <mergeCells count="8">
    <mergeCell ref="A1:A3"/>
    <mergeCell ref="C1:H1"/>
    <mergeCell ref="L1:Q1"/>
    <mergeCell ref="B2:B3"/>
    <mergeCell ref="I2:I3"/>
    <mergeCell ref="J2:J3"/>
    <mergeCell ref="K2:K3"/>
    <mergeCell ref="L2:Q2"/>
  </mergeCell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جاهز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haneen</dc:creator>
  <cp:lastModifiedBy>منجي غانم</cp:lastModifiedBy>
  <dcterms:created xsi:type="dcterms:W3CDTF">2015-04-29T18:19:57Z</dcterms:created>
  <dcterms:modified xsi:type="dcterms:W3CDTF">2018-07-23T22:20:58Z</dcterms:modified>
</cp:coreProperties>
</file>